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xksw1\Documents\PLP\Pyreos\KEMET Application Notes\"/>
    </mc:Choice>
  </mc:AlternateContent>
  <xr:revisionPtr revIDLastSave="0" documentId="13_ncr:1_{DCDE8579-E0CE-453D-BF14-C3C4DF894CBE}" xr6:coauthVersionLast="45" xr6:coauthVersionMax="45" xr10:uidLastSave="{00000000-0000-0000-0000-000000000000}"/>
  <bookViews>
    <workbookView xWindow="-110" yWindow="-110" windowWidth="19420" windowHeight="10420" xr2:uid="{2DF6E136-633E-4E4F-9C94-038109ADBD8A}"/>
  </bookViews>
  <sheets>
    <sheet name="Sheet1" sheetId="1" r:id="rId1"/>
  </sheets>
  <definedNames>
    <definedName name="solver_adj" localSheetId="0" hidden="1">Sheet1!$Q$15:$Q$17</definedName>
    <definedName name="solver_cvg" localSheetId="0" hidden="1">0.0001</definedName>
    <definedName name="solver_drv" localSheetId="0" hidden="1">2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1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Sheet1!$L$16</definedName>
    <definedName name="solver_pre" localSheetId="0" hidden="1">0.0000001</definedName>
    <definedName name="solver_rbv" localSheetId="0" hidden="1">2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0.99</definedName>
    <definedName name="solver_ver" localSheetId="0" hidden="1">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5" i="1" l="1"/>
  <c r="J5" i="1" s="1"/>
  <c r="H6" i="1"/>
  <c r="J6" i="1" s="1"/>
  <c r="H7" i="1"/>
  <c r="J7" i="1" s="1"/>
  <c r="H8" i="1"/>
  <c r="J8" i="1" s="1"/>
  <c r="H9" i="1"/>
  <c r="J9" i="1" s="1"/>
  <c r="H10" i="1"/>
  <c r="J10" i="1" s="1"/>
  <c r="H11" i="1"/>
  <c r="J11" i="1" s="1"/>
  <c r="H12" i="1"/>
  <c r="J12" i="1" s="1"/>
  <c r="H13" i="1"/>
  <c r="J13" i="1" s="1"/>
  <c r="H14" i="1"/>
  <c r="J14" i="1" s="1"/>
  <c r="H4" i="1"/>
  <c r="J4" i="1" s="1"/>
  <c r="E5" i="1"/>
  <c r="E6" i="1"/>
  <c r="E7" i="1"/>
  <c r="E8" i="1"/>
  <c r="E9" i="1"/>
  <c r="E10" i="1"/>
  <c r="E11" i="1"/>
  <c r="E12" i="1"/>
  <c r="E13" i="1"/>
  <c r="E14" i="1"/>
  <c r="E4" i="1"/>
  <c r="F5" i="1" s="1"/>
  <c r="G5" i="1" s="1"/>
  <c r="I5" i="1" s="1"/>
  <c r="L16" i="1" l="1"/>
  <c r="F8" i="1"/>
  <c r="G8" i="1" s="1"/>
  <c r="I8" i="1" s="1"/>
  <c r="F12" i="1"/>
  <c r="G12" i="1" s="1"/>
  <c r="I12" i="1" s="1"/>
  <c r="F4" i="1"/>
  <c r="G4" i="1" s="1"/>
  <c r="I4" i="1" s="1"/>
  <c r="F11" i="1"/>
  <c r="G11" i="1" s="1"/>
  <c r="I11" i="1" s="1"/>
  <c r="F7" i="1"/>
  <c r="G7" i="1" s="1"/>
  <c r="I7" i="1" s="1"/>
  <c r="F14" i="1"/>
  <c r="G14" i="1" s="1"/>
  <c r="I14" i="1" s="1"/>
  <c r="F10" i="1"/>
  <c r="G10" i="1" s="1"/>
  <c r="I10" i="1" s="1"/>
  <c r="F6" i="1"/>
  <c r="G6" i="1" s="1"/>
  <c r="I6" i="1" s="1"/>
  <c r="F13" i="1"/>
  <c r="G13" i="1" s="1"/>
  <c r="I13" i="1" s="1"/>
  <c r="F9" i="1"/>
  <c r="G9" i="1" s="1"/>
  <c r="I9" i="1" s="1"/>
</calcChain>
</file>

<file path=xl/sharedStrings.xml><?xml version="1.0" encoding="utf-8"?>
<sst xmlns="http://schemas.openxmlformats.org/spreadsheetml/2006/main" count="16" uniqueCount="16">
  <si>
    <t>Example Calibration Data</t>
  </si>
  <si>
    <t>Transmittance (T)</t>
  </si>
  <si>
    <t>Ratio
Gas / Ref</t>
  </si>
  <si>
    <t>Reference
Sensor (I)</t>
  </si>
  <si>
    <t>Gas
Sensor (Io)</t>
  </si>
  <si>
    <t>Predicted
Absorption (PA)</t>
  </si>
  <si>
    <t>Absorption
(A) = '1-T'</t>
  </si>
  <si>
    <t>Variable 'a'</t>
  </si>
  <si>
    <t>Variable 'b'</t>
  </si>
  <si>
    <t>Variable 'c'</t>
  </si>
  <si>
    <t>Actual Gas
 (%)</t>
  </si>
  <si>
    <t>Linearised Gas %
(X)</t>
  </si>
  <si>
    <r>
      <t>SQRD Delta (R</t>
    </r>
    <r>
      <rPr>
        <b/>
        <vertAlign val="superscript"/>
        <sz val="14"/>
        <color theme="1"/>
        <rFont val="Roboto Condensed"/>
      </rPr>
      <t>2</t>
    </r>
    <r>
      <rPr>
        <b/>
        <sz val="14"/>
        <color theme="1"/>
        <rFont val="Roboto Condensed"/>
      </rPr>
      <t>)</t>
    </r>
  </si>
  <si>
    <r>
      <t>R</t>
    </r>
    <r>
      <rPr>
        <b/>
        <vertAlign val="superscript"/>
        <sz val="18"/>
        <color theme="0"/>
        <rFont val="Roboto Condensed"/>
      </rPr>
      <t xml:space="preserve">2 </t>
    </r>
    <r>
      <rPr>
        <b/>
        <sz val="18"/>
        <color theme="0"/>
        <rFont val="Roboto Condensed"/>
      </rPr>
      <t>=</t>
    </r>
  </si>
  <si>
    <t>Modified Beer-Lambert
Equation (PA)</t>
  </si>
  <si>
    <t>Linearised Gas
Equation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</si>
</sst>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0"/>
    <numFmt numFmtId="165" formatCode="0.00000"/>
    <numFmt numFmtId="166" formatCode="0.00000000"/>
  </numFmts>
  <fonts count="10" x14ac:knownFonts="1">
    <font>
      <sz val="11"/>
      <color theme="1"/>
      <name val="Calibri"/>
      <family val="2"/>
      <scheme val="minor"/>
    </font>
    <font>
      <b/>
      <sz val="14"/>
      <color theme="1"/>
      <name val="Roboto Condensed"/>
    </font>
    <font>
      <b/>
      <sz val="18"/>
      <color theme="4" tint="-0.249977111117893"/>
      <name val="Roboto Condensed"/>
    </font>
    <font>
      <sz val="11"/>
      <color theme="4" tint="-0.249977111117893"/>
      <name val="Roboto Condensed"/>
    </font>
    <font>
      <b/>
      <vertAlign val="superscript"/>
      <sz val="14"/>
      <color theme="1"/>
      <name val="Roboto Condensed"/>
    </font>
    <font>
      <sz val="14"/>
      <color theme="1"/>
      <name val="Roboto Condensed"/>
    </font>
    <font>
      <sz val="11"/>
      <color theme="1"/>
      <name val="Roboto Condensed"/>
    </font>
    <font>
      <b/>
      <sz val="18"/>
      <color theme="0"/>
      <name val="Roboto Condensed"/>
    </font>
    <font>
      <b/>
      <vertAlign val="superscript"/>
      <sz val="18"/>
      <color theme="0"/>
      <name val="Roboto Condensed"/>
    </font>
    <font>
      <b/>
      <sz val="14"/>
      <color theme="4" tint="-0.249977111117893"/>
      <name val="Roboto Condensed"/>
    </font>
  </fonts>
  <fills count="10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FF9F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0C8E0"/>
        <bgColor indexed="64"/>
      </patternFill>
    </fill>
  </fills>
  <borders count="27">
    <border>
      <left/>
      <right/>
      <top/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double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double">
        <color auto="1"/>
      </bottom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auto="1"/>
      </left>
      <right/>
      <top style="thick">
        <color auto="1"/>
      </top>
      <bottom style="double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ck">
        <color auto="1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6" fontId="0" fillId="0" borderId="0" xfId="0" applyNumberFormat="1"/>
    <xf numFmtId="0" fontId="0" fillId="0" borderId="0" xfId="0" applyBorder="1"/>
    <xf numFmtId="0" fontId="1" fillId="4" borderId="3" xfId="0" applyFont="1" applyFill="1" applyBorder="1" applyAlignment="1">
      <alignment horizontal="center" vertical="center" wrapText="1"/>
    </xf>
    <xf numFmtId="0" fontId="1" fillId="6" borderId="4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164" fontId="1" fillId="5" borderId="4" xfId="0" applyNumberFormat="1" applyFont="1" applyFill="1" applyBorder="1" applyAlignment="1">
      <alignment horizontal="center" vertical="center" wrapText="1"/>
    </xf>
    <xf numFmtId="164" fontId="1" fillId="3" borderId="4" xfId="0" applyNumberFormat="1" applyFont="1" applyFill="1" applyBorder="1" applyAlignment="1">
      <alignment horizontal="center" vertical="center" wrapText="1"/>
    </xf>
    <xf numFmtId="164" fontId="1" fillId="7" borderId="5" xfId="0" applyNumberFormat="1" applyFont="1" applyFill="1" applyBorder="1" applyAlignment="1">
      <alignment horizontal="center" vertical="center" wrapText="1"/>
    </xf>
    <xf numFmtId="164" fontId="1" fillId="0" borderId="15" xfId="0" applyNumberFormat="1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5" fillId="4" borderId="6" xfId="0" applyFont="1" applyFill="1" applyBorder="1" applyAlignment="1">
      <alignment horizontal="center"/>
    </xf>
    <xf numFmtId="0" fontId="5" fillId="6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164" fontId="5" fillId="5" borderId="7" xfId="0" applyNumberFormat="1" applyFont="1" applyFill="1" applyBorder="1" applyAlignment="1">
      <alignment horizontal="center" vertical="center"/>
    </xf>
    <xf numFmtId="164" fontId="5" fillId="3" borderId="7" xfId="0" applyNumberFormat="1" applyFont="1" applyFill="1" applyBorder="1" applyAlignment="1">
      <alignment horizontal="center" vertical="center"/>
    </xf>
    <xf numFmtId="164" fontId="5" fillId="7" borderId="8" xfId="0" applyNumberFormat="1" applyFont="1" applyFill="1" applyBorder="1" applyAlignment="1">
      <alignment horizontal="center"/>
    </xf>
    <xf numFmtId="164" fontId="5" fillId="0" borderId="16" xfId="0" applyNumberFormat="1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11" fontId="5" fillId="0" borderId="8" xfId="0" applyNumberFormat="1" applyFont="1" applyBorder="1" applyAlignment="1">
      <alignment horizontal="center" vertical="center"/>
    </xf>
    <xf numFmtId="166" fontId="6" fillId="0" borderId="19" xfId="0" applyNumberFormat="1" applyFont="1" applyBorder="1"/>
    <xf numFmtId="11" fontId="6" fillId="0" borderId="0" xfId="0" applyNumberFormat="1" applyFont="1" applyBorder="1"/>
    <xf numFmtId="11" fontId="6" fillId="0" borderId="20" xfId="0" applyNumberFormat="1" applyFont="1" applyBorder="1"/>
    <xf numFmtId="0" fontId="6" fillId="0" borderId="0" xfId="0" applyFont="1" applyBorder="1"/>
    <xf numFmtId="0" fontId="6" fillId="0" borderId="20" xfId="0" applyFont="1" applyBorder="1" applyAlignment="1">
      <alignment horizontal="center" vertical="center"/>
    </xf>
    <xf numFmtId="0" fontId="6" fillId="0" borderId="20" xfId="0" applyFont="1" applyBorder="1"/>
    <xf numFmtId="0" fontId="6" fillId="0" borderId="0" xfId="0" applyFont="1"/>
    <xf numFmtId="164" fontId="6" fillId="0" borderId="0" xfId="0" applyNumberFormat="1" applyFont="1" applyBorder="1"/>
    <xf numFmtId="0" fontId="5" fillId="4" borderId="9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164" fontId="5" fillId="5" borderId="10" xfId="0" applyNumberFormat="1" applyFont="1" applyFill="1" applyBorder="1" applyAlignment="1">
      <alignment horizontal="center" vertical="center"/>
    </xf>
    <xf numFmtId="164" fontId="5" fillId="3" borderId="10" xfId="0" applyNumberFormat="1" applyFont="1" applyFill="1" applyBorder="1" applyAlignment="1">
      <alignment horizontal="center" vertical="center"/>
    </xf>
    <xf numFmtId="164" fontId="5" fillId="7" borderId="11" xfId="0" applyNumberFormat="1" applyFont="1" applyFill="1" applyBorder="1" applyAlignment="1">
      <alignment horizontal="center"/>
    </xf>
    <xf numFmtId="164" fontId="5" fillId="0" borderId="17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11" fontId="5" fillId="0" borderId="11" xfId="0" applyNumberFormat="1" applyFont="1" applyBorder="1" applyAlignment="1">
      <alignment horizontal="center" vertical="center"/>
    </xf>
    <xf numFmtId="166" fontId="6" fillId="0" borderId="21" xfId="0" applyNumberFormat="1" applyFont="1" applyBorder="1"/>
    <xf numFmtId="0" fontId="6" fillId="0" borderId="22" xfId="0" applyFont="1" applyBorder="1"/>
    <xf numFmtId="164" fontId="6" fillId="0" borderId="0" xfId="0" applyNumberFormat="1" applyFont="1"/>
    <xf numFmtId="16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7" fillId="8" borderId="0" xfId="0" applyNumberFormat="1" applyFont="1" applyFill="1" applyBorder="1" applyAlignment="1">
      <alignment horizontal="center" vertical="center"/>
    </xf>
    <xf numFmtId="0" fontId="7" fillId="8" borderId="19" xfId="0" quotePrefix="1" applyFont="1" applyFill="1" applyBorder="1" applyAlignment="1">
      <alignment horizontal="right"/>
    </xf>
    <xf numFmtId="11" fontId="7" fillId="8" borderId="0" xfId="0" applyNumberFormat="1" applyFont="1" applyFill="1" applyBorder="1" applyAlignment="1">
      <alignment horizontal="center" vertical="center"/>
    </xf>
    <xf numFmtId="164" fontId="7" fillId="8" borderId="22" xfId="0" applyNumberFormat="1" applyFont="1" applyFill="1" applyBorder="1" applyAlignment="1">
      <alignment horizontal="center" vertical="center"/>
    </xf>
    <xf numFmtId="166" fontId="6" fillId="0" borderId="18" xfId="0" applyNumberFormat="1" applyFont="1" applyBorder="1"/>
    <xf numFmtId="0" fontId="6" fillId="0" borderId="1" xfId="0" applyFont="1" applyBorder="1"/>
    <xf numFmtId="164" fontId="7" fillId="8" borderId="1" xfId="0" applyNumberFormat="1" applyFont="1" applyFill="1" applyBorder="1" applyAlignment="1">
      <alignment horizontal="center" vertical="center"/>
    </xf>
    <xf numFmtId="165" fontId="7" fillId="8" borderId="20" xfId="0" applyNumberFormat="1" applyFont="1" applyFill="1" applyBorder="1" applyAlignment="1">
      <alignment horizontal="center" vertical="center"/>
    </xf>
    <xf numFmtId="165" fontId="7" fillId="8" borderId="2" xfId="0" applyNumberFormat="1" applyFont="1" applyFill="1" applyBorder="1" applyAlignment="1">
      <alignment horizontal="center" vertical="center"/>
    </xf>
    <xf numFmtId="165" fontId="7" fillId="8" borderId="23" xfId="0" applyNumberFormat="1" applyFont="1" applyFill="1" applyBorder="1" applyAlignment="1">
      <alignment horizontal="center" vertical="center"/>
    </xf>
    <xf numFmtId="0" fontId="9" fillId="9" borderId="12" xfId="0" applyFont="1" applyFill="1" applyBorder="1" applyAlignment="1">
      <alignment horizontal="center"/>
    </xf>
    <xf numFmtId="0" fontId="9" fillId="9" borderId="13" xfId="0" applyFont="1" applyFill="1" applyBorder="1" applyAlignment="1">
      <alignment horizontal="center"/>
    </xf>
    <xf numFmtId="0" fontId="9" fillId="9" borderId="14" xfId="0" applyFont="1" applyFill="1" applyBorder="1" applyAlignment="1">
      <alignment horizontal="center"/>
    </xf>
    <xf numFmtId="166" fontId="2" fillId="9" borderId="18" xfId="0" applyNumberFormat="1" applyFont="1" applyFill="1" applyBorder="1" applyAlignment="1">
      <alignment horizontal="center" vertical="center" wrapText="1"/>
    </xf>
    <xf numFmtId="166" fontId="3" fillId="9" borderId="1" xfId="0" applyNumberFormat="1" applyFont="1" applyFill="1" applyBorder="1" applyAlignment="1">
      <alignment horizontal="center" vertical="center"/>
    </xf>
    <xf numFmtId="166" fontId="3" fillId="9" borderId="2" xfId="0" applyNumberFormat="1" applyFont="1" applyFill="1" applyBorder="1" applyAlignment="1">
      <alignment horizontal="center" vertical="center"/>
    </xf>
    <xf numFmtId="166" fontId="3" fillId="9" borderId="21" xfId="0" applyNumberFormat="1" applyFont="1" applyFill="1" applyBorder="1" applyAlignment="1">
      <alignment horizontal="center" vertical="center"/>
    </xf>
    <xf numFmtId="166" fontId="3" fillId="9" borderId="22" xfId="0" applyNumberFormat="1" applyFont="1" applyFill="1" applyBorder="1" applyAlignment="1">
      <alignment horizontal="center" vertical="center"/>
    </xf>
    <xf numFmtId="166" fontId="3" fillId="9" borderId="23" xfId="0" applyNumberFormat="1" applyFont="1" applyFill="1" applyBorder="1" applyAlignment="1">
      <alignment horizontal="center" vertical="center"/>
    </xf>
    <xf numFmtId="0" fontId="2" fillId="9" borderId="18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2" fillId="9" borderId="2" xfId="0" applyFont="1" applyFill="1" applyBorder="1" applyAlignment="1">
      <alignment horizontal="center" vertical="center" wrapText="1"/>
    </xf>
    <xf numFmtId="0" fontId="2" fillId="9" borderId="21" xfId="0" applyFont="1" applyFill="1" applyBorder="1" applyAlignment="1">
      <alignment horizontal="center" vertical="center" wrapText="1"/>
    </xf>
    <xf numFmtId="0" fontId="2" fillId="9" borderId="22" xfId="0" applyFont="1" applyFill="1" applyBorder="1" applyAlignment="1">
      <alignment horizontal="center" vertical="center" wrapText="1"/>
    </xf>
    <xf numFmtId="0" fontId="2" fillId="9" borderId="23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0C8E0"/>
      <color rgb="FF92D050"/>
      <color rgb="FFFFFF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2222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Sheet1!$B$4:$B$14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Sheet1!$F$4:$F$14</c:f>
              <c:numCache>
                <c:formatCode>0.000000</c:formatCode>
                <c:ptCount val="11"/>
                <c:pt idx="0">
                  <c:v>1</c:v>
                </c:pt>
                <c:pt idx="1">
                  <c:v>0.98240869402353992</c:v>
                </c:pt>
                <c:pt idx="2">
                  <c:v>0.96628933834128927</c:v>
                </c:pt>
                <c:pt idx="3">
                  <c:v>0.95166820991373668</c:v>
                </c:pt>
                <c:pt idx="4">
                  <c:v>0.93959096072617021</c:v>
                </c:pt>
                <c:pt idx="5">
                  <c:v>0.92712554027854355</c:v>
                </c:pt>
                <c:pt idx="6">
                  <c:v>0.91778699331256597</c:v>
                </c:pt>
                <c:pt idx="7">
                  <c:v>0.91031367653935702</c:v>
                </c:pt>
                <c:pt idx="8">
                  <c:v>0.90293477537901323</c:v>
                </c:pt>
                <c:pt idx="9">
                  <c:v>0.89771293333638957</c:v>
                </c:pt>
                <c:pt idx="10">
                  <c:v>0.89328048396964699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1-61F3-46F3-A66F-1F2ECAED42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61571928"/>
        <c:axId val="661572256"/>
      </c:scatterChart>
      <c:valAx>
        <c:axId val="661571928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rPr>
                  <a:t>Gas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GB"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661572256"/>
        <c:crosses val="autoZero"/>
        <c:crossBetween val="midCat"/>
        <c:majorUnit val="10"/>
        <c:minorUnit val="1"/>
      </c:valAx>
      <c:valAx>
        <c:axId val="661572256"/>
        <c:scaling>
          <c:orientation val="minMax"/>
          <c:max val="1"/>
          <c:min val="0.8900000000000001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GB" sz="1200" b="1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</a:rPr>
                  <a:t>Transmittance</a:t>
                </a:r>
              </a:p>
            </c:rich>
          </c:tx>
          <c:layout>
            <c:manualLayout>
              <c:xMode val="edge"/>
              <c:yMode val="edge"/>
              <c:x val="2.7233848105697744E-2"/>
              <c:y val="0.3222788553037133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out"/>
        <c:minorTickMark val="in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661571928"/>
        <c:crosses val="autoZero"/>
        <c:crossBetween val="midCat"/>
        <c:majorUnit val="1.0000000000000002E-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r>
              <a:rPr lang="en-US" b="1">
                <a:latin typeface="Roboto Condensed" panose="02000000000000000000" pitchFamily="2" charset="0"/>
                <a:ea typeface="Roboto Condensed" panose="02000000000000000000" pitchFamily="2" charset="0"/>
              </a:rPr>
              <a:t>Linear</a:t>
            </a:r>
            <a:r>
              <a:rPr lang="en-US" b="1" baseline="0">
                <a:latin typeface="Roboto Condensed" panose="02000000000000000000" pitchFamily="2" charset="0"/>
                <a:ea typeface="Roboto Condensed" panose="02000000000000000000" pitchFamily="2" charset="0"/>
              </a:rPr>
              <a:t> Prediction</a:t>
            </a:r>
            <a:endParaRPr lang="en-US" b="1">
              <a:latin typeface="Roboto Condensed" panose="02000000000000000000" pitchFamily="2" charset="0"/>
              <a:ea typeface="Roboto Condensed" panose="02000000000000000000" pitchFamily="2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Roboto Condensed" panose="02000000000000000000" pitchFamily="2" charset="0"/>
              <a:ea typeface="Roboto Condensed" panose="02000000000000000000" pitchFamily="2" charset="0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Sheet1!$I$4:$I$14</c:f>
              <c:numCache>
                <c:formatCode>General</c:formatCode>
                <c:ptCount val="11"/>
                <c:pt idx="0">
                  <c:v>0</c:v>
                </c:pt>
                <c:pt idx="1">
                  <c:v>5.1312668423117314E-3</c:v>
                </c:pt>
                <c:pt idx="2">
                  <c:v>1.9489142375178976E-2</c:v>
                </c:pt>
                <c:pt idx="3">
                  <c:v>4.1339215146898665E-2</c:v>
                </c:pt>
                <c:pt idx="4">
                  <c:v>6.6320092481902793E-2</c:v>
                </c:pt>
                <c:pt idx="5">
                  <c:v>9.9262958695905942E-2</c:v>
                </c:pt>
                <c:pt idx="6">
                  <c:v>0.12907691774048188</c:v>
                </c:pt>
                <c:pt idx="7">
                  <c:v>0.15631928171219819</c:v>
                </c:pt>
                <c:pt idx="8">
                  <c:v>0.18633622150674042</c:v>
                </c:pt>
                <c:pt idx="9">
                  <c:v>0.20953987147410941</c:v>
                </c:pt>
                <c:pt idx="10">
                  <c:v>0.23056330850664644</c:v>
                </c:pt>
              </c:numCache>
            </c:numRef>
          </c:xVal>
          <c:yVal>
            <c:numRef>
              <c:f>Sheet1!$B$4:$B$14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3BDB-479A-8A97-20675AAA53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72106936"/>
        <c:axId val="872108576"/>
      </c:scatterChart>
      <c:valAx>
        <c:axId val="87210693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rPr>
                  <a:t>Measured Gas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GB"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872108576"/>
        <c:crosses val="autoZero"/>
        <c:crossBetween val="midCat"/>
        <c:majorUnit val="5"/>
      </c:valAx>
      <c:valAx>
        <c:axId val="872108576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US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rPr>
                  <a:t>Calibration Gas (%)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872106936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smooth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Sheet1!$B$4:$B$14</c:f>
              <c:numCache>
                <c:formatCode>General</c:formatCode>
                <c:ptCount val="11"/>
                <c:pt idx="0">
                  <c:v>0</c:v>
                </c:pt>
                <c:pt idx="1">
                  <c:v>10</c:v>
                </c:pt>
                <c:pt idx="2">
                  <c:v>20</c:v>
                </c:pt>
                <c:pt idx="3">
                  <c:v>30</c:v>
                </c:pt>
                <c:pt idx="4">
                  <c:v>40</c:v>
                </c:pt>
                <c:pt idx="5">
                  <c:v>50</c:v>
                </c:pt>
                <c:pt idx="6">
                  <c:v>60</c:v>
                </c:pt>
                <c:pt idx="7">
                  <c:v>70</c:v>
                </c:pt>
                <c:pt idx="8">
                  <c:v>80</c:v>
                </c:pt>
                <c:pt idx="9">
                  <c:v>90</c:v>
                </c:pt>
                <c:pt idx="10">
                  <c:v>100</c:v>
                </c:pt>
              </c:numCache>
            </c:numRef>
          </c:xVal>
          <c:yVal>
            <c:numRef>
              <c:f>Sheet1!$G$4:$G$14</c:f>
              <c:numCache>
                <c:formatCode>0.000000</c:formatCode>
                <c:ptCount val="11"/>
                <c:pt idx="0">
                  <c:v>0</c:v>
                </c:pt>
                <c:pt idx="1">
                  <c:v>1.7591305976460081E-2</c:v>
                </c:pt>
                <c:pt idx="2">
                  <c:v>3.3710661658710728E-2</c:v>
                </c:pt>
                <c:pt idx="3">
                  <c:v>4.8331790086263315E-2</c:v>
                </c:pt>
                <c:pt idx="4">
                  <c:v>6.040903927382979E-2</c:v>
                </c:pt>
                <c:pt idx="5">
                  <c:v>7.2874459721456453E-2</c:v>
                </c:pt>
                <c:pt idx="6">
                  <c:v>8.2213006687434032E-2</c:v>
                </c:pt>
                <c:pt idx="7">
                  <c:v>8.968632346064298E-2</c:v>
                </c:pt>
                <c:pt idx="8">
                  <c:v>9.7065224620986768E-2</c:v>
                </c:pt>
                <c:pt idx="9">
                  <c:v>0.10228706666361043</c:v>
                </c:pt>
                <c:pt idx="10">
                  <c:v>0.10671951603035301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2-FBFD-4D76-A7B1-BDB8F6350B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0558256"/>
        <c:axId val="726546144"/>
      </c:scatterChart>
      <c:valAx>
        <c:axId val="1030558256"/>
        <c:scaling>
          <c:orientation val="minMax"/>
          <c:max val="10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GB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rPr>
                  <a:t>Gas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en-GB"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726546144"/>
        <c:crosses val="autoZero"/>
        <c:crossBetween val="midCat"/>
        <c:majorUnit val="10"/>
        <c:minorUnit val="1"/>
      </c:valAx>
      <c:valAx>
        <c:axId val="726546144"/>
        <c:scaling>
          <c:orientation val="minMax"/>
          <c:max val="0.11000000000000001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en-US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defRPr>
                </a:pPr>
                <a:r>
                  <a:rPr lang="en-US" sz="1200" b="1" i="0" u="none" strike="noStrike" kern="1200" cap="none" baseline="0">
                    <a:solidFill>
                      <a:schemeClr val="accent1">
                        <a:lumMod val="75000"/>
                      </a:schemeClr>
                    </a:solidFill>
                    <a:latin typeface="Roboto Condensed" panose="02000000000000000000" pitchFamily="2" charset="0"/>
                    <a:ea typeface="Roboto Condensed" panose="02000000000000000000" pitchFamily="2" charset="0"/>
                    <a:cs typeface="+mn-cs"/>
                  </a:rPr>
                  <a:t>Absorption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en-US" sz="1200" b="1" i="0" u="none" strike="noStrike" kern="1200" cap="none" baseline="0">
                  <a:solidFill>
                    <a:schemeClr val="accent1">
                      <a:lumMod val="75000"/>
                    </a:schemeClr>
                  </a:solidFill>
                  <a:latin typeface="Roboto Condensed" panose="02000000000000000000" pitchFamily="2" charset="0"/>
                  <a:ea typeface="Roboto Condensed" panose="02000000000000000000" pitchFamily="2" charset="0"/>
                  <a:cs typeface="+mn-cs"/>
                </a:defRPr>
              </a:pPr>
              <a:endParaRPr lang="en-US"/>
            </a:p>
          </c:txPr>
        </c:title>
        <c:numFmt formatCode="0.00" sourceLinked="0"/>
        <c:majorTickMark val="in"/>
        <c:minorTickMark val="in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Roboto Condensed" panose="02000000000000000000" pitchFamily="2" charset="0"/>
                <a:ea typeface="Roboto Condensed" panose="02000000000000000000" pitchFamily="2" charset="0"/>
                <a:cs typeface="+mn-cs"/>
              </a:defRPr>
            </a:pPr>
            <a:endParaRPr lang="en-US"/>
          </a:p>
        </c:txPr>
        <c:crossAx val="1030558256"/>
        <c:crosses val="autoZero"/>
        <c:crossBetween val="midCat"/>
        <c:majorUnit val="1.0000000000000002E-2"/>
      </c:valAx>
      <c:spPr>
        <a:noFill/>
        <a:ln w="25400"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8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3.png"/><Relationship Id="rId5" Type="http://schemas.openxmlformats.org/officeDocument/2006/relationships/image" Target="../media/image2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12700</xdr:colOff>
      <xdr:row>17</xdr:row>
      <xdr:rowOff>145749</xdr:rowOff>
    </xdr:from>
    <xdr:to>
      <xdr:col>6</xdr:col>
      <xdr:colOff>177800</xdr:colOff>
      <xdr:row>35</xdr:row>
      <xdr:rowOff>88900</xdr:rowOff>
    </xdr:to>
    <xdr:graphicFrame macro="">
      <xdr:nvGraphicFramePr>
        <xdr:cNvPr id="25" name="Chart 24">
          <a:extLst>
            <a:ext uri="{FF2B5EF4-FFF2-40B4-BE49-F238E27FC236}">
              <a16:creationId xmlns:a16="http://schemas.microsoft.com/office/drawing/2014/main" id="{AC6F4F3F-5FD9-481A-899B-45389DB73C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12700</xdr:colOff>
      <xdr:row>17</xdr:row>
      <xdr:rowOff>152400</xdr:rowOff>
    </xdr:from>
    <xdr:to>
      <xdr:col>17</xdr:col>
      <xdr:colOff>0</xdr:colOff>
      <xdr:row>35</xdr:row>
      <xdr:rowOff>97367</xdr:rowOff>
    </xdr:to>
    <xdr:graphicFrame macro="">
      <xdr:nvGraphicFramePr>
        <xdr:cNvPr id="15" name="Chart 14">
          <a:extLst>
            <a:ext uri="{FF2B5EF4-FFF2-40B4-BE49-F238E27FC236}">
              <a16:creationId xmlns:a16="http://schemas.microsoft.com/office/drawing/2014/main" id="{832B74FE-E32B-47BD-83A6-C73C80723D1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287866</xdr:colOff>
      <xdr:row>17</xdr:row>
      <xdr:rowOff>139701</xdr:rowOff>
    </xdr:from>
    <xdr:to>
      <xdr:col>9</xdr:col>
      <xdr:colOff>1346200</xdr:colOff>
      <xdr:row>35</xdr:row>
      <xdr:rowOff>101600</xdr:rowOff>
    </xdr:to>
    <xdr:graphicFrame macro="">
      <xdr:nvGraphicFramePr>
        <xdr:cNvPr id="16" name="Chart 15">
          <a:extLst>
            <a:ext uri="{FF2B5EF4-FFF2-40B4-BE49-F238E27FC236}">
              <a16:creationId xmlns:a16="http://schemas.microsoft.com/office/drawing/2014/main" id="{A99C40BA-F4FA-4FE3-B5D9-8F098B63C88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17</xdr:col>
      <xdr:colOff>415637</xdr:colOff>
      <xdr:row>1</xdr:row>
      <xdr:rowOff>103909</xdr:rowOff>
    </xdr:from>
    <xdr:to>
      <xdr:col>21</xdr:col>
      <xdr:colOff>330201</xdr:colOff>
      <xdr:row>2</xdr:row>
      <xdr:rowOff>686955</xdr:rowOff>
    </xdr:to>
    <xdr:pic>
      <xdr:nvPicPr>
        <xdr:cNvPr id="7" name="Picture 1" descr="Logo&#10;&#10;Description automatically generated">
          <a:extLst>
            <a:ext uri="{FF2B5EF4-FFF2-40B4-BE49-F238E27FC236}">
              <a16:creationId xmlns:a16="http://schemas.microsoft.com/office/drawing/2014/main" id="{158B73C4-624E-4A01-938B-86F7FFD71F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495819" y="300182"/>
          <a:ext cx="2362200" cy="825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10</xdr:col>
      <xdr:colOff>92363</xdr:colOff>
      <xdr:row>5</xdr:row>
      <xdr:rowOff>141896</xdr:rowOff>
    </xdr:from>
    <xdr:to>
      <xdr:col>12</xdr:col>
      <xdr:colOff>1408544</xdr:colOff>
      <xdr:row>10</xdr:row>
      <xdr:rowOff>225445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9576786B-5D59-41B7-BFD3-ECE77B0D053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/>
        <a:srcRect l="7108" r="12717"/>
        <a:stretch/>
      </xdr:blipFill>
      <xdr:spPr>
        <a:xfrm>
          <a:off x="11025908" y="1769805"/>
          <a:ext cx="3359727" cy="1238095"/>
        </a:xfrm>
        <a:prstGeom prst="rect">
          <a:avLst/>
        </a:prstGeom>
      </xdr:spPr>
    </xdr:pic>
    <xdr:clientData/>
  </xdr:twoCellAnchor>
  <xdr:twoCellAnchor editAs="oneCell">
    <xdr:from>
      <xdr:col>13</xdr:col>
      <xdr:colOff>161636</xdr:colOff>
      <xdr:row>5</xdr:row>
      <xdr:rowOff>141896</xdr:rowOff>
    </xdr:from>
    <xdr:to>
      <xdr:col>16</xdr:col>
      <xdr:colOff>1547090</xdr:colOff>
      <xdr:row>10</xdr:row>
      <xdr:rowOff>215921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DF26270-4DE3-4A18-9D38-CE3BCA45781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/>
        <a:srcRect l="10140" r="10787"/>
        <a:stretch/>
      </xdr:blipFill>
      <xdr:spPr>
        <a:xfrm>
          <a:off x="14605000" y="1769805"/>
          <a:ext cx="3313545" cy="12285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6D2418-0F3A-4D22-9FD4-F4E75A9F0A56}">
  <dimension ref="B1:R37"/>
  <sheetViews>
    <sheetView showGridLines="0" tabSelected="1" zoomScale="55" zoomScaleNormal="55" workbookViewId="0">
      <selection activeCell="Q18" sqref="Q18"/>
    </sheetView>
  </sheetViews>
  <sheetFormatPr defaultRowHeight="14.5" x14ac:dyDescent="0.35"/>
  <cols>
    <col min="2" max="4" width="13.81640625" customWidth="1"/>
    <col min="5" max="5" width="13.81640625" style="3" customWidth="1"/>
    <col min="6" max="6" width="15.453125" style="3" customWidth="1"/>
    <col min="7" max="7" width="17.54296875" style="4" customWidth="1"/>
    <col min="8" max="8" width="17.1796875" style="5" customWidth="1"/>
    <col min="9" max="9" width="21.54296875" style="1" customWidth="1"/>
    <col min="10" max="10" width="20.54296875" style="1" customWidth="1"/>
    <col min="11" max="11" width="15.36328125" style="7" customWidth="1"/>
    <col min="12" max="12" width="13.90625" customWidth="1"/>
    <col min="13" max="13" width="21" customWidth="1"/>
    <col min="14" max="14" width="3.6328125" customWidth="1"/>
    <col min="15" max="15" width="4.1796875" customWidth="1"/>
    <col min="16" max="16" width="19.90625" customWidth="1"/>
    <col min="17" max="17" width="24.453125" customWidth="1"/>
  </cols>
  <sheetData>
    <row r="1" spans="2:18" ht="15" thickBot="1" x14ac:dyDescent="0.4"/>
    <row r="2" spans="2:18" ht="19" customHeight="1" thickTop="1" thickBot="1" x14ac:dyDescent="0.45">
      <c r="B2" s="60" t="s">
        <v>0</v>
      </c>
      <c r="C2" s="61"/>
      <c r="D2" s="61"/>
      <c r="E2" s="61"/>
      <c r="F2" s="61"/>
      <c r="G2" s="62"/>
      <c r="H2" s="60"/>
      <c r="I2" s="61"/>
      <c r="J2" s="62"/>
      <c r="K2" s="63" t="s">
        <v>14</v>
      </c>
      <c r="L2" s="64"/>
      <c r="M2" s="65"/>
      <c r="N2" s="69" t="s">
        <v>15</v>
      </c>
      <c r="O2" s="70"/>
      <c r="P2" s="70"/>
      <c r="Q2" s="71"/>
    </row>
    <row r="3" spans="2:18" ht="55" thickTop="1" thickBot="1" x14ac:dyDescent="0.4">
      <c r="B3" s="9" t="s">
        <v>10</v>
      </c>
      <c r="C3" s="10" t="s">
        <v>3</v>
      </c>
      <c r="D3" s="11" t="s">
        <v>4</v>
      </c>
      <c r="E3" s="12" t="s">
        <v>2</v>
      </c>
      <c r="F3" s="13" t="s">
        <v>1</v>
      </c>
      <c r="G3" s="14" t="s">
        <v>6</v>
      </c>
      <c r="H3" s="15" t="s">
        <v>5</v>
      </c>
      <c r="I3" s="16" t="s">
        <v>11</v>
      </c>
      <c r="J3" s="17" t="s">
        <v>12</v>
      </c>
      <c r="K3" s="66"/>
      <c r="L3" s="67"/>
      <c r="M3" s="68"/>
      <c r="N3" s="72"/>
      <c r="O3" s="73"/>
      <c r="P3" s="73"/>
      <c r="Q3" s="74"/>
    </row>
    <row r="4" spans="2:18" ht="18.5" thickTop="1" x14ac:dyDescent="0.4">
      <c r="B4" s="18">
        <v>0</v>
      </c>
      <c r="C4" s="19">
        <v>21903</v>
      </c>
      <c r="D4" s="20">
        <v>27976</v>
      </c>
      <c r="E4" s="21">
        <f>D4/C4</f>
        <v>1.2772679541615304</v>
      </c>
      <c r="F4" s="22">
        <f>E4/$E$4</f>
        <v>1</v>
      </c>
      <c r="G4" s="23">
        <f>1-F4</f>
        <v>0</v>
      </c>
      <c r="H4" s="24">
        <f t="shared" ref="H4:H14" si="0">$Q$15*(1-EXP(-$Q$16*(B4^$Q$17)))</f>
        <v>0</v>
      </c>
      <c r="I4" s="25">
        <f t="shared" ref="I4:I14" si="1">(LN(1-(G4/$Q$15))/-$Q$16)^(1/$Q$17)</f>
        <v>0</v>
      </c>
      <c r="J4" s="26">
        <f>(G4-H4)^2</f>
        <v>0</v>
      </c>
      <c r="K4" s="27"/>
      <c r="L4" s="28"/>
      <c r="M4" s="29"/>
      <c r="N4" s="30"/>
      <c r="O4" s="30"/>
      <c r="P4" s="30"/>
      <c r="Q4" s="31"/>
    </row>
    <row r="5" spans="2:18" ht="18" x14ac:dyDescent="0.4">
      <c r="B5" s="18">
        <v>10</v>
      </c>
      <c r="C5" s="19">
        <v>21931</v>
      </c>
      <c r="D5" s="20">
        <v>27519</v>
      </c>
      <c r="E5" s="21">
        <f t="shared" ref="E5:E14" si="2">D5/C5</f>
        <v>1.2547991427659477</v>
      </c>
      <c r="F5" s="22">
        <f t="shared" ref="F5:F14" si="3">E5/$E$4</f>
        <v>0.98240869402353992</v>
      </c>
      <c r="G5" s="23">
        <f t="shared" ref="G5:G14" si="4">1-F5</f>
        <v>1.7591305976460081E-2</v>
      </c>
      <c r="H5" s="24">
        <f t="shared" si="0"/>
        <v>0.3971296694580928</v>
      </c>
      <c r="I5" s="25">
        <f t="shared" si="1"/>
        <v>5.1312668423117314E-3</v>
      </c>
      <c r="J5" s="26">
        <f t="shared" ref="J5:J14" si="5">(G5-H5)^2</f>
        <v>0.14404936935431595</v>
      </c>
      <c r="K5" s="27"/>
      <c r="L5" s="28"/>
      <c r="M5" s="29"/>
      <c r="N5" s="30"/>
      <c r="O5" s="30"/>
      <c r="P5" s="30"/>
      <c r="Q5" s="31"/>
    </row>
    <row r="6" spans="2:18" ht="18" x14ac:dyDescent="0.4">
      <c r="B6" s="18">
        <v>20</v>
      </c>
      <c r="C6" s="19">
        <v>21929</v>
      </c>
      <c r="D6" s="20">
        <v>27065</v>
      </c>
      <c r="E6" s="21">
        <f t="shared" si="2"/>
        <v>1.2342104063112773</v>
      </c>
      <c r="F6" s="22">
        <f t="shared" si="3"/>
        <v>0.96628933834128927</v>
      </c>
      <c r="G6" s="23">
        <f t="shared" si="4"/>
        <v>3.3710661658710728E-2</v>
      </c>
      <c r="H6" s="24">
        <f t="shared" si="0"/>
        <v>0.44656103716980711</v>
      </c>
      <c r="I6" s="25">
        <f t="shared" si="1"/>
        <v>1.9489142375178976E-2</v>
      </c>
      <c r="J6" s="26">
        <f t="shared" si="5"/>
        <v>0.17044543255965328</v>
      </c>
      <c r="K6" s="27"/>
      <c r="L6" s="28"/>
      <c r="M6" s="29"/>
      <c r="N6" s="30"/>
      <c r="O6" s="30"/>
      <c r="P6" s="30"/>
      <c r="Q6" s="32"/>
    </row>
    <row r="7" spans="2:18" ht="18" x14ac:dyDescent="0.4">
      <c r="B7" s="18">
        <v>30</v>
      </c>
      <c r="C7" s="19">
        <v>21950</v>
      </c>
      <c r="D7" s="20">
        <v>26681</v>
      </c>
      <c r="E7" s="21">
        <f t="shared" si="2"/>
        <v>1.2155353075170843</v>
      </c>
      <c r="F7" s="22">
        <f t="shared" si="3"/>
        <v>0.95166820991373668</v>
      </c>
      <c r="G7" s="23">
        <f t="shared" si="4"/>
        <v>4.8331790086263315E-2</v>
      </c>
      <c r="H7" s="24">
        <f t="shared" si="0"/>
        <v>0.46767000907958761</v>
      </c>
      <c r="I7" s="25">
        <f t="shared" si="1"/>
        <v>4.1339215146898665E-2</v>
      </c>
      <c r="J7" s="26">
        <f t="shared" si="5"/>
        <v>0.17584454190849322</v>
      </c>
      <c r="K7" s="27"/>
      <c r="L7" s="28"/>
      <c r="M7" s="29"/>
      <c r="N7" s="30"/>
      <c r="O7" s="30"/>
      <c r="P7" s="30"/>
      <c r="Q7" s="32"/>
    </row>
    <row r="8" spans="2:18" ht="18" x14ac:dyDescent="0.4">
      <c r="B8" s="18">
        <v>40</v>
      </c>
      <c r="C8" s="19">
        <v>21933</v>
      </c>
      <c r="D8" s="20">
        <v>26322</v>
      </c>
      <c r="E8" s="21">
        <f t="shared" si="2"/>
        <v>1.2001094241553822</v>
      </c>
      <c r="F8" s="22">
        <f t="shared" si="3"/>
        <v>0.93959096072617021</v>
      </c>
      <c r="G8" s="23">
        <f t="shared" si="4"/>
        <v>6.040903927382979E-2</v>
      </c>
      <c r="H8" s="24">
        <f t="shared" si="0"/>
        <v>0.47883539018839749</v>
      </c>
      <c r="I8" s="25">
        <f t="shared" si="1"/>
        <v>6.6320092481902793E-2</v>
      </c>
      <c r="J8" s="26">
        <f t="shared" si="5"/>
        <v>0.17508061113968096</v>
      </c>
      <c r="K8" s="27"/>
      <c r="L8" s="28"/>
      <c r="M8" s="29"/>
      <c r="N8" s="30"/>
      <c r="O8" s="30"/>
      <c r="P8" s="30"/>
      <c r="Q8" s="32"/>
    </row>
    <row r="9" spans="2:18" ht="18" x14ac:dyDescent="0.4">
      <c r="B9" s="18">
        <v>50</v>
      </c>
      <c r="C9" s="19">
        <v>21945</v>
      </c>
      <c r="D9" s="20">
        <v>25987</v>
      </c>
      <c r="E9" s="21">
        <f t="shared" si="2"/>
        <v>1.1841877420824789</v>
      </c>
      <c r="F9" s="22">
        <f t="shared" si="3"/>
        <v>0.92712554027854355</v>
      </c>
      <c r="G9" s="23">
        <f t="shared" si="4"/>
        <v>7.2874459721456453E-2</v>
      </c>
      <c r="H9" s="24">
        <f t="shared" si="0"/>
        <v>0.48542840344437876</v>
      </c>
      <c r="I9" s="25">
        <f t="shared" si="1"/>
        <v>9.9262958695905942E-2</v>
      </c>
      <c r="J9" s="26">
        <f t="shared" si="5"/>
        <v>0.17020075648133615</v>
      </c>
      <c r="K9" s="27"/>
      <c r="L9" s="28"/>
      <c r="M9" s="29"/>
      <c r="N9" s="30"/>
      <c r="O9" s="30"/>
      <c r="P9" s="30"/>
      <c r="Q9" s="32"/>
    </row>
    <row r="10" spans="2:18" ht="18" x14ac:dyDescent="0.4">
      <c r="B10" s="18">
        <v>60</v>
      </c>
      <c r="C10" s="19">
        <v>21961</v>
      </c>
      <c r="D10" s="20">
        <v>25744</v>
      </c>
      <c r="E10" s="21">
        <f t="shared" si="2"/>
        <v>1.1722599153044033</v>
      </c>
      <c r="F10" s="22">
        <f t="shared" si="3"/>
        <v>0.91778699331256597</v>
      </c>
      <c r="G10" s="23">
        <f t="shared" si="4"/>
        <v>8.2213006687434032E-2</v>
      </c>
      <c r="H10" s="24">
        <f t="shared" si="0"/>
        <v>0.48960188279045008</v>
      </c>
      <c r="I10" s="25">
        <f t="shared" si="1"/>
        <v>0.12907691774048188</v>
      </c>
      <c r="J10" s="26">
        <f t="shared" si="5"/>
        <v>0.16596569637247857</v>
      </c>
      <c r="K10" s="27"/>
      <c r="L10" s="28"/>
      <c r="M10" s="29"/>
      <c r="N10" s="30"/>
      <c r="O10" s="30"/>
      <c r="P10" s="30"/>
      <c r="Q10" s="32"/>
    </row>
    <row r="11" spans="2:18" ht="18" x14ac:dyDescent="0.4">
      <c r="B11" s="18">
        <v>70</v>
      </c>
      <c r="C11" s="19">
        <v>21971</v>
      </c>
      <c r="D11" s="20">
        <v>25546</v>
      </c>
      <c r="E11" s="21">
        <f t="shared" si="2"/>
        <v>1.1627144872786856</v>
      </c>
      <c r="F11" s="22">
        <f t="shared" si="3"/>
        <v>0.91031367653935702</v>
      </c>
      <c r="G11" s="23">
        <f t="shared" si="4"/>
        <v>8.968632346064298E-2</v>
      </c>
      <c r="H11" s="24">
        <f t="shared" si="0"/>
        <v>0.49237594816119884</v>
      </c>
      <c r="I11" s="25">
        <f t="shared" si="1"/>
        <v>0.15631928171219819</v>
      </c>
      <c r="J11" s="26">
        <f t="shared" si="5"/>
        <v>0.16215893384147453</v>
      </c>
      <c r="K11" s="27"/>
      <c r="L11" s="33"/>
      <c r="M11" s="29"/>
      <c r="N11" s="30"/>
      <c r="O11" s="30"/>
      <c r="P11" s="30"/>
      <c r="Q11" s="32"/>
    </row>
    <row r="12" spans="2:18" ht="18" x14ac:dyDescent="0.4">
      <c r="B12" s="18">
        <v>80</v>
      </c>
      <c r="C12" s="19">
        <v>21978</v>
      </c>
      <c r="D12" s="20">
        <v>25347</v>
      </c>
      <c r="E12" s="21">
        <f t="shared" si="2"/>
        <v>1.1532896532896533</v>
      </c>
      <c r="F12" s="22">
        <f t="shared" si="3"/>
        <v>0.90293477537901323</v>
      </c>
      <c r="G12" s="23">
        <f t="shared" si="4"/>
        <v>9.7065224620986768E-2</v>
      </c>
      <c r="H12" s="24">
        <f t="shared" si="0"/>
        <v>0.49428855450326653</v>
      </c>
      <c r="I12" s="25">
        <f t="shared" si="1"/>
        <v>0.18633622150674042</v>
      </c>
      <c r="J12" s="26">
        <f t="shared" si="5"/>
        <v>0.15778637380276644</v>
      </c>
      <c r="K12" s="27"/>
      <c r="L12" s="28"/>
      <c r="M12" s="29"/>
      <c r="N12" s="34"/>
      <c r="O12" s="30"/>
      <c r="P12" s="30"/>
      <c r="Q12" s="32"/>
    </row>
    <row r="13" spans="2:18" ht="18" x14ac:dyDescent="0.4">
      <c r="B13" s="18">
        <v>90</v>
      </c>
      <c r="C13" s="19">
        <v>21982</v>
      </c>
      <c r="D13" s="20">
        <v>25205</v>
      </c>
      <c r="E13" s="21">
        <f t="shared" si="2"/>
        <v>1.1466199617869166</v>
      </c>
      <c r="F13" s="22">
        <f t="shared" si="3"/>
        <v>0.89771293333638957</v>
      </c>
      <c r="G13" s="23">
        <f t="shared" si="4"/>
        <v>0.10228706666361043</v>
      </c>
      <c r="H13" s="24">
        <f t="shared" si="0"/>
        <v>0.49564557918577989</v>
      </c>
      <c r="I13" s="25">
        <f t="shared" si="1"/>
        <v>0.20953987147410941</v>
      </c>
      <c r="J13" s="26">
        <f t="shared" si="5"/>
        <v>0.15473091937365374</v>
      </c>
      <c r="K13" s="27"/>
      <c r="L13" s="28"/>
      <c r="M13" s="29"/>
      <c r="N13" s="30"/>
      <c r="O13" s="30"/>
      <c r="P13" s="30"/>
      <c r="Q13" s="32"/>
    </row>
    <row r="14" spans="2:18" ht="18.5" thickBot="1" x14ac:dyDescent="0.45">
      <c r="B14" s="35">
        <v>100</v>
      </c>
      <c r="C14" s="36">
        <v>21971</v>
      </c>
      <c r="D14" s="37">
        <v>25068</v>
      </c>
      <c r="E14" s="38">
        <f t="shared" si="2"/>
        <v>1.1409585362523327</v>
      </c>
      <c r="F14" s="39">
        <f t="shared" si="3"/>
        <v>0.89328048396964699</v>
      </c>
      <c r="G14" s="40">
        <f t="shared" si="4"/>
        <v>0.10671951603035301</v>
      </c>
      <c r="H14" s="41">
        <f t="shared" si="0"/>
        <v>0.49663102650045726</v>
      </c>
      <c r="I14" s="42">
        <f t="shared" si="1"/>
        <v>0.23056330850664644</v>
      </c>
      <c r="J14" s="43">
        <f t="shared" si="5"/>
        <v>0.15203098599707821</v>
      </c>
      <c r="K14" s="27"/>
      <c r="L14" s="28"/>
      <c r="M14" s="29"/>
      <c r="N14" s="30"/>
      <c r="O14" s="30"/>
      <c r="P14" s="30"/>
      <c r="Q14" s="32"/>
    </row>
    <row r="15" spans="2:18" ht="23.5" thickTop="1" x14ac:dyDescent="0.35">
      <c r="B15" s="33"/>
      <c r="C15" s="33"/>
      <c r="D15" s="33"/>
      <c r="E15" s="46"/>
      <c r="F15" s="46"/>
      <c r="G15" s="47"/>
      <c r="H15" s="48"/>
      <c r="I15" s="49"/>
      <c r="J15" s="49"/>
      <c r="K15" s="54"/>
      <c r="L15" s="55"/>
      <c r="M15" s="55"/>
      <c r="N15" s="55"/>
      <c r="O15" s="55"/>
      <c r="P15" s="56" t="s">
        <v>7</v>
      </c>
      <c r="Q15" s="58">
        <v>0.5</v>
      </c>
    </row>
    <row r="16" spans="2:18" ht="26.5" x14ac:dyDescent="0.5">
      <c r="B16" s="33"/>
      <c r="C16" s="33"/>
      <c r="D16" s="33"/>
      <c r="E16" s="46"/>
      <c r="F16" s="46"/>
      <c r="G16" s="47"/>
      <c r="H16" s="48"/>
      <c r="I16" s="49"/>
      <c r="J16" s="49"/>
      <c r="K16" s="51" t="s">
        <v>13</v>
      </c>
      <c r="L16" s="52">
        <f>SUM(J4:J14)</f>
        <v>1.6282936208309313</v>
      </c>
      <c r="M16" s="30"/>
      <c r="N16" s="30"/>
      <c r="O16" s="30"/>
      <c r="P16" s="50" t="s">
        <v>8</v>
      </c>
      <c r="Q16" s="57">
        <v>0.5</v>
      </c>
      <c r="R16" s="8"/>
    </row>
    <row r="17" spans="2:18" ht="23.5" thickBot="1" x14ac:dyDescent="0.4">
      <c r="B17" s="33"/>
      <c r="C17" s="33"/>
      <c r="D17" s="33"/>
      <c r="E17" s="46"/>
      <c r="F17" s="46"/>
      <c r="G17" s="47"/>
      <c r="H17" s="48"/>
      <c r="I17" s="49"/>
      <c r="J17" s="49"/>
      <c r="K17" s="44"/>
      <c r="L17" s="45"/>
      <c r="M17" s="45"/>
      <c r="N17" s="45"/>
      <c r="O17" s="45"/>
      <c r="P17" s="53" t="s">
        <v>9</v>
      </c>
      <c r="Q17" s="59">
        <v>0.5</v>
      </c>
      <c r="R17" s="8"/>
    </row>
    <row r="18" spans="2:18" ht="15" thickTop="1" x14ac:dyDescent="0.35"/>
    <row r="23" spans="2:18" x14ac:dyDescent="0.35">
      <c r="B23" s="2"/>
    </row>
    <row r="24" spans="2:18" x14ac:dyDescent="0.35">
      <c r="B24" s="2"/>
    </row>
    <row r="25" spans="2:18" x14ac:dyDescent="0.35">
      <c r="B25" s="2"/>
    </row>
    <row r="26" spans="2:18" x14ac:dyDescent="0.35">
      <c r="B26" s="2"/>
    </row>
    <row r="27" spans="2:18" x14ac:dyDescent="0.35">
      <c r="B27" s="2"/>
    </row>
    <row r="28" spans="2:18" x14ac:dyDescent="0.35">
      <c r="B28" s="2"/>
    </row>
    <row r="29" spans="2:18" x14ac:dyDescent="0.35">
      <c r="B29" s="2"/>
    </row>
    <row r="30" spans="2:18" x14ac:dyDescent="0.35">
      <c r="B30" s="2"/>
    </row>
    <row r="31" spans="2:18" x14ac:dyDescent="0.35">
      <c r="B31" s="2"/>
    </row>
    <row r="32" spans="2:18" x14ac:dyDescent="0.35">
      <c r="B32" s="2"/>
    </row>
    <row r="33" spans="2:5" x14ac:dyDescent="0.35">
      <c r="B33" s="2"/>
      <c r="E33" s="6"/>
    </row>
    <row r="34" spans="2:5" x14ac:dyDescent="0.35">
      <c r="B34" s="2"/>
      <c r="E34" s="6"/>
    </row>
    <row r="35" spans="2:5" x14ac:dyDescent="0.35">
      <c r="B35" s="2"/>
      <c r="E35" s="6"/>
    </row>
    <row r="36" spans="2:5" x14ac:dyDescent="0.35">
      <c r="B36" s="2"/>
    </row>
    <row r="37" spans="2:5" x14ac:dyDescent="0.35">
      <c r="B37" s="2"/>
    </row>
  </sheetData>
  <mergeCells count="4">
    <mergeCell ref="B2:G2"/>
    <mergeCell ref="H2:J2"/>
    <mergeCell ref="K2:M3"/>
    <mergeCell ref="N2:Q3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Derick Stevens</dc:creator>
  <cp:lastModifiedBy>Patrik Kalbermatten</cp:lastModifiedBy>
  <dcterms:created xsi:type="dcterms:W3CDTF">2021-02-22T12:30:13Z</dcterms:created>
  <dcterms:modified xsi:type="dcterms:W3CDTF">2021-03-18T07:09:59Z</dcterms:modified>
</cp:coreProperties>
</file>